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F Bzone\Desktop\"/>
    </mc:Choice>
  </mc:AlternateContent>
  <bookViews>
    <workbookView xWindow="0" yWindow="0" windowWidth="20490" windowHeight="7650" activeTab="1"/>
  </bookViews>
  <sheets>
    <sheet name="SUMMARY Details" sheetId="2" r:id="rId1"/>
    <sheet name="TAKEOFF Breakdown" sheetId="1" r:id="rId2"/>
  </sheets>
  <definedNames>
    <definedName name="_xlnm.Print_Area" localSheetId="1">'TAKEOFF Breakdown'!$A$2:$H$58</definedName>
    <definedName name="_xlnm.Print_Titles" localSheetId="1">'TAKEOFF Breakdown'!$1:$7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G23" i="1" s="1"/>
  <c r="F22" i="1"/>
  <c r="G22" i="1" s="1"/>
  <c r="D31" i="1" l="1"/>
  <c r="F31" i="1" s="1"/>
  <c r="G31" i="1" s="1"/>
  <c r="F30" i="1"/>
  <c r="G30" i="1" s="1"/>
  <c r="A19" i="1" l="1"/>
  <c r="A32" i="1"/>
  <c r="A36" i="1"/>
  <c r="A40" i="1"/>
  <c r="A44" i="1"/>
  <c r="A48" i="1"/>
  <c r="F19" i="1"/>
  <c r="G19" i="1" s="1"/>
  <c r="F20" i="1"/>
  <c r="G20" i="1" s="1"/>
  <c r="F21" i="1"/>
  <c r="G21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A10" i="1" l="1"/>
  <c r="A11" i="1" l="1"/>
  <c r="A12" i="1" s="1"/>
  <c r="D2" i="2"/>
  <c r="B2" i="2"/>
  <c r="A13" i="1" l="1"/>
  <c r="A16" i="1"/>
  <c r="F15" i="1"/>
  <c r="G15" i="1" s="1"/>
  <c r="A14" i="1" l="1"/>
  <c r="B4" i="2"/>
  <c r="A15" i="1" l="1"/>
  <c r="D20" i="2"/>
  <c r="D21" i="2"/>
  <c r="D19" i="2"/>
  <c r="F48" i="1" l="1"/>
  <c r="G48" i="1" s="1"/>
  <c r="F11" i="1" l="1"/>
  <c r="G11" i="1" s="1"/>
  <c r="F12" i="1"/>
  <c r="G12" i="1" s="1"/>
  <c r="F13" i="1"/>
  <c r="G13" i="1" s="1"/>
  <c r="F14" i="1"/>
  <c r="G14" i="1" s="1"/>
  <c r="F10" i="1"/>
  <c r="G10" i="1" s="1"/>
  <c r="F9" i="1"/>
  <c r="G9" i="1" s="1"/>
  <c r="H16" i="1" l="1"/>
  <c r="D12" i="2"/>
  <c r="D25" i="2" l="1"/>
  <c r="D24" i="2"/>
  <c r="D23" i="2"/>
  <c r="D22" i="2"/>
  <c r="D18" i="2"/>
  <c r="D17" i="2"/>
  <c r="D16" i="2"/>
  <c r="C15" i="2"/>
  <c r="D15" i="2" s="1"/>
  <c r="H48" i="1"/>
  <c r="C14" i="2" s="1"/>
  <c r="D14" i="2" s="1"/>
  <c r="D13" i="2"/>
  <c r="D11" i="2"/>
  <c r="D9" i="2"/>
  <c r="D10" i="2" l="1"/>
  <c r="H51" i="1" l="1"/>
  <c r="C8" i="2"/>
  <c r="H52" i="1" l="1"/>
  <c r="H54" i="1"/>
  <c r="H53" i="1"/>
  <c r="C26" i="2"/>
  <c r="C28" i="2" s="1"/>
  <c r="D8" i="2"/>
  <c r="H55" i="1" l="1"/>
  <c r="D26" i="2"/>
  <c r="C29" i="2"/>
  <c r="D29" i="2" s="1"/>
  <c r="C30" i="2"/>
  <c r="D30" i="2" s="1"/>
  <c r="D28" i="2"/>
  <c r="C31" i="2" l="1"/>
  <c r="D31" i="2" s="1"/>
  <c r="A20" i="1" l="1"/>
  <c r="A21" i="1" s="1"/>
  <c r="A22" i="1" l="1"/>
  <c r="A23" i="1" s="1"/>
  <c r="A24" i="1" s="1"/>
  <c r="A25" i="1" s="1"/>
  <c r="A26" i="1" s="1"/>
  <c r="A27" i="1" l="1"/>
  <c r="A28" i="1" s="1"/>
  <c r="A29" i="1" s="1"/>
  <c r="A30" i="1" l="1"/>
  <c r="A31" i="1" s="1"/>
  <c r="A33" i="1" s="1"/>
  <c r="A34" i="1" s="1"/>
  <c r="A35" i="1" s="1"/>
  <c r="A37" i="1" s="1"/>
  <c r="A38" i="1" s="1"/>
  <c r="A39" i="1" s="1"/>
  <c r="A41" i="1" s="1"/>
  <c r="A42" i="1" s="1"/>
  <c r="A43" i="1" s="1"/>
  <c r="A45" i="1" s="1"/>
  <c r="A46" i="1" s="1"/>
  <c r="A47" i="1" s="1"/>
</calcChain>
</file>

<file path=xl/sharedStrings.xml><?xml version="1.0" encoding="utf-8"?>
<sst xmlns="http://schemas.openxmlformats.org/spreadsheetml/2006/main" count="146" uniqueCount="108">
  <si>
    <t>ITEM #</t>
  </si>
  <si>
    <t>DWG. #</t>
  </si>
  <si>
    <t>DESCRIPTION</t>
  </si>
  <si>
    <t>QUANTITY</t>
  </si>
  <si>
    <t>UNIT</t>
  </si>
  <si>
    <t>GENERAL REQUIREMENTS</t>
  </si>
  <si>
    <t>Supervision</t>
  </si>
  <si>
    <t>Mobilization Costs</t>
  </si>
  <si>
    <t>Project Overheads</t>
  </si>
  <si>
    <t>Bonds</t>
  </si>
  <si>
    <t>INSURANCE</t>
  </si>
  <si>
    <t>TOTAL BASE BID</t>
  </si>
  <si>
    <t>CONTINGENCY</t>
  </si>
  <si>
    <t>Permits</t>
  </si>
  <si>
    <t>LS</t>
  </si>
  <si>
    <t>Note:</t>
  </si>
  <si>
    <t xml:space="preserve">   Date:</t>
  </si>
  <si>
    <t>TRADE  COST</t>
  </si>
  <si>
    <t>CONTACT:</t>
  </si>
  <si>
    <t>Subtotal (General Requirements)</t>
  </si>
  <si>
    <t>SUBTOTAL</t>
  </si>
  <si>
    <t>DIVISION 07- THERMAL &amp; MOISTURE PROTECTION</t>
  </si>
  <si>
    <t>Subtotal (Thermal &amp; Moisture Protection)</t>
  </si>
  <si>
    <t>Final Clean-up</t>
  </si>
  <si>
    <t>E-MAIL ADDRESS:</t>
  </si>
  <si>
    <t>PHONE NUMBER:</t>
  </si>
  <si>
    <t>Temporary Control &amp; Facilities</t>
  </si>
  <si>
    <t>CLIENT'S INFORMATION:</t>
  </si>
  <si>
    <t>SCOPE:</t>
  </si>
  <si>
    <t>PROJECT ID:</t>
  </si>
  <si>
    <t>AREA SUMMARY:</t>
  </si>
  <si>
    <t>BUILDING GSF</t>
  </si>
  <si>
    <t>First Floor (SF)</t>
  </si>
  <si>
    <t>DIVISION NO.</t>
  </si>
  <si>
    <t>Division 1</t>
  </si>
  <si>
    <t>Division 2</t>
  </si>
  <si>
    <t>Division 3</t>
  </si>
  <si>
    <t>Division 4</t>
  </si>
  <si>
    <t>Division 5</t>
  </si>
  <si>
    <t>Division 6</t>
  </si>
  <si>
    <t>Division 7</t>
  </si>
  <si>
    <t>Division 8</t>
  </si>
  <si>
    <t>Division 9</t>
  </si>
  <si>
    <t>Division 10</t>
  </si>
  <si>
    <t>Division 11</t>
  </si>
  <si>
    <t>Division 12</t>
  </si>
  <si>
    <t>Division 13</t>
  </si>
  <si>
    <t>Division 14</t>
  </si>
  <si>
    <t>Division 21</t>
  </si>
  <si>
    <t>Division 22</t>
  </si>
  <si>
    <t>Division 23</t>
  </si>
  <si>
    <t>Division 26</t>
  </si>
  <si>
    <t>TOTAL TRADE COST</t>
  </si>
  <si>
    <t>General Requirements</t>
  </si>
  <si>
    <t>Concrete</t>
  </si>
  <si>
    <t>Masonry</t>
  </si>
  <si>
    <t>Metals</t>
  </si>
  <si>
    <t>Openings</t>
  </si>
  <si>
    <t>Finishes</t>
  </si>
  <si>
    <t>Specialties</t>
  </si>
  <si>
    <t>Equipment</t>
  </si>
  <si>
    <t>Special Construction</t>
  </si>
  <si>
    <t>Conveying System</t>
  </si>
  <si>
    <t>Fire Protection</t>
  </si>
  <si>
    <t>Plumbing</t>
  </si>
  <si>
    <t>Electrical</t>
  </si>
  <si>
    <t>TOTAL DIV. COST</t>
  </si>
  <si>
    <t>No. of Floors:</t>
  </si>
  <si>
    <t>Site Work/ Existing Conditions</t>
  </si>
  <si>
    <t>COST/ SF</t>
  </si>
  <si>
    <t>Wood, Plastics &amp; Composites</t>
  </si>
  <si>
    <t>Thermal &amp; Moisture Protection</t>
  </si>
  <si>
    <t>Furnishing</t>
  </si>
  <si>
    <t>HVAC/ Mechanical</t>
  </si>
  <si>
    <t>UNIT COST</t>
  </si>
  <si>
    <t>TOTAL COST</t>
  </si>
  <si>
    <t>OVERHEAD &amp; PROFIT</t>
  </si>
  <si>
    <t>SF</t>
  </si>
  <si>
    <t>LF</t>
  </si>
  <si>
    <t>Roofing</t>
  </si>
  <si>
    <t>A-2.4</t>
  </si>
  <si>
    <t>Polyisocyanurate Roof Insulation</t>
  </si>
  <si>
    <t>Vapor Barrier</t>
  </si>
  <si>
    <t>Continuous Ridge Vent W/ Flashing</t>
  </si>
  <si>
    <t>Drip Edge Flashing</t>
  </si>
  <si>
    <t>Step Flashing As Per Detail (7/ A-2.4)</t>
  </si>
  <si>
    <t>Roof Edge Detail As Per Detail (2,3/ A-2.4)</t>
  </si>
  <si>
    <t>Pre Finished Metal Coping W/ Continuous Keeper</t>
  </si>
  <si>
    <t>Reinforced Perimeter Securement Strip W/ Fastener Plate @ 
12" O.C.</t>
  </si>
  <si>
    <t>(2'-0" W) Fully Adhered Roof Membrane Extended Over Parapet</t>
  </si>
  <si>
    <t>Flashing Detail As Per Detail (5/A2.4)</t>
  </si>
  <si>
    <t>Pre Finished Metal Flashing</t>
  </si>
  <si>
    <t>(1'-0" W) Fully Adhered Roof Membrane Extended Over Wall</t>
  </si>
  <si>
    <t>Shingle Roof Penetration As per Detail (4/ A4.2)</t>
  </si>
  <si>
    <t xml:space="preserve">Galvanized Metal Vent Flashing </t>
  </si>
  <si>
    <t>Self Adhering Membrane Around Roof Penetrations</t>
  </si>
  <si>
    <t>Backer Rod &amp; Caulk @ Parameter</t>
  </si>
  <si>
    <t>Roof Curb As Per Detail (8/ A2.4)</t>
  </si>
  <si>
    <t>Pre Finished Metal Counter Flashing</t>
  </si>
  <si>
    <t>(0'-8" W) Fully Adhered Roof Membrane Extended Over Curb</t>
  </si>
  <si>
    <t>Liquor Store City Office Community Center MN</t>
  </si>
  <si>
    <t>Fully Adhered EPDM Roof Membrane</t>
  </si>
  <si>
    <t>Roof Gutter</t>
  </si>
  <si>
    <t>Downspout</t>
  </si>
  <si>
    <t>Ice &amp; Water shield Underlayment</t>
  </si>
  <si>
    <t>Asphalt Shingles</t>
  </si>
  <si>
    <t>Ventilated Roof Insulation Panel R-35</t>
  </si>
  <si>
    <t>#15 Felt Paper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</si>
</sst>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&quot;£&quot;* #,##0.00_-;\-&quot;£&quot;* #,##0.00_-;_-&quot;£&quot;* &quot;-&quot;??_-;_-@_-"/>
    <numFmt numFmtId="165" formatCode="&quot;$&quot;#,##0.00"/>
    <numFmt numFmtId="166" formatCode="&quot;$&quot;#,##0"/>
    <numFmt numFmtId="167" formatCode="0.0%"/>
    <numFmt numFmtId="168" formatCode="_(&quot;$&quot;* #,##0_);_(&quot;$&quot;* \(#,##0\);_(&quot;$&quot;* &quot;-&quot;??_);_(@_)"/>
    <numFmt numFmtId="169" formatCode="mm/dd/yy;@"/>
  </numFmts>
  <fonts count="2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B3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B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Futura Std Book"/>
      <family val="2"/>
    </font>
    <font>
      <sz val="10"/>
      <name val="Futura Std Book"/>
    </font>
    <font>
      <b/>
      <sz val="12"/>
      <color rgb="FFFF0000"/>
      <name val="Calibri"/>
      <family val="2"/>
      <scheme val="minor"/>
    </font>
    <font>
      <b/>
      <sz val="12"/>
      <color rgb="FF0000CC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B3"/>
        <bgColor indexed="64"/>
      </patternFill>
    </fill>
    <fill>
      <patternFill patternType="solid">
        <fgColor rgb="FFFC6C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6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166" fontId="5" fillId="0" borderId="1" xfId="0" applyNumberFormat="1" applyFont="1" applyBorder="1" applyAlignment="1">
      <alignment horizontal="righ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167" fontId="5" fillId="2" borderId="0" xfId="0" applyNumberFormat="1" applyFont="1" applyFill="1" applyBorder="1" applyAlignment="1">
      <alignment vertical="center"/>
    </xf>
    <xf numFmtId="9" fontId="1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9" fontId="5" fillId="2" borderId="0" xfId="0" applyNumberFormat="1" applyFont="1" applyFill="1" applyBorder="1" applyAlignment="1">
      <alignment vertical="center"/>
    </xf>
    <xf numFmtId="167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9" fontId="5" fillId="2" borderId="0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vertical="center"/>
    </xf>
    <xf numFmtId="165" fontId="1" fillId="2" borderId="3" xfId="0" applyNumberFormat="1" applyFont="1" applyFill="1" applyBorder="1" applyAlignment="1">
      <alignment horizontal="center" vertical="center"/>
    </xf>
    <xf numFmtId="167" fontId="4" fillId="9" borderId="2" xfId="0" applyNumberFormat="1" applyFont="1" applyFill="1" applyBorder="1" applyAlignment="1">
      <alignment vertical="center"/>
    </xf>
    <xf numFmtId="167" fontId="4" fillId="9" borderId="2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right" vertical="center"/>
    </xf>
    <xf numFmtId="166" fontId="5" fillId="0" borderId="7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165" fontId="1" fillId="2" borderId="11" xfId="0" applyNumberFormat="1" applyFont="1" applyFill="1" applyBorder="1" applyAlignment="1">
      <alignment vertical="center"/>
    </xf>
    <xf numFmtId="165" fontId="8" fillId="9" borderId="8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0" fillId="4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7" borderId="4" xfId="0" applyFont="1" applyFill="1" applyBorder="1" applyAlignment="1">
      <alignment horizontal="centerContinuous" vertical="center"/>
    </xf>
    <xf numFmtId="0" fontId="12" fillId="7" borderId="3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Continuous" vertical="center"/>
    </xf>
    <xf numFmtId="0" fontId="11" fillId="7" borderId="10" xfId="0" applyFont="1" applyFill="1" applyBorder="1" applyAlignment="1">
      <alignment horizontal="centerContinuous" vertical="center"/>
    </xf>
    <xf numFmtId="0" fontId="12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vertical="center"/>
    </xf>
    <xf numFmtId="0" fontId="11" fillId="7" borderId="0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Continuous" vertical="center"/>
    </xf>
    <xf numFmtId="0" fontId="13" fillId="7" borderId="0" xfId="0" applyFont="1" applyFill="1" applyBorder="1" applyAlignment="1">
      <alignment horizontal="center" vertical="center"/>
    </xf>
    <xf numFmtId="0" fontId="11" fillId="7" borderId="0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Continuous" vertical="center"/>
    </xf>
    <xf numFmtId="0" fontId="14" fillId="7" borderId="0" xfId="0" applyFont="1" applyFill="1" applyBorder="1" applyAlignment="1">
      <alignment horizontal="right" vertical="center"/>
    </xf>
    <xf numFmtId="0" fontId="13" fillId="7" borderId="0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centerContinuous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Continuous" vertical="center"/>
    </xf>
    <xf numFmtId="0" fontId="5" fillId="0" borderId="10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Continuous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Continuous" vertical="center"/>
    </xf>
    <xf numFmtId="0" fontId="5" fillId="0" borderId="1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15" fillId="7" borderId="3" xfId="0" applyFont="1" applyFill="1" applyBorder="1" applyAlignment="1">
      <alignment horizontal="right" vertical="center"/>
    </xf>
    <xf numFmtId="0" fontId="14" fillId="7" borderId="10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166" fontId="2" fillId="5" borderId="11" xfId="0" applyNumberFormat="1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left" vertical="center"/>
    </xf>
    <xf numFmtId="0" fontId="14" fillId="7" borderId="0" xfId="0" applyFont="1" applyFill="1" applyBorder="1" applyAlignment="1">
      <alignment horizontal="center" vertical="center"/>
    </xf>
    <xf numFmtId="0" fontId="15" fillId="7" borderId="10" xfId="0" applyFont="1" applyFill="1" applyBorder="1" applyAlignment="1">
      <alignment horizontal="left" vertical="center"/>
    </xf>
    <xf numFmtId="0" fontId="13" fillId="7" borderId="0" xfId="0" applyFont="1" applyFill="1" applyBorder="1" applyAlignment="1">
      <alignment vertical="center"/>
    </xf>
    <xf numFmtId="0" fontId="9" fillId="7" borderId="11" xfId="0" applyFont="1" applyFill="1" applyBorder="1" applyAlignment="1">
      <alignment horizontal="center"/>
    </xf>
    <xf numFmtId="0" fontId="9" fillId="7" borderId="11" xfId="0" applyFont="1" applyFill="1" applyBorder="1"/>
    <xf numFmtId="0" fontId="17" fillId="6" borderId="0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vertical="center"/>
    </xf>
    <xf numFmtId="168" fontId="0" fillId="0" borderId="1" xfId="0" applyNumberFormat="1" applyBorder="1"/>
    <xf numFmtId="0" fontId="19" fillId="7" borderId="1" xfId="0" applyFont="1" applyFill="1" applyBorder="1" applyAlignment="1" applyProtection="1">
      <alignment vertical="center"/>
    </xf>
    <xf numFmtId="0" fontId="19" fillId="0" borderId="6" xfId="0" applyFont="1" applyFill="1" applyBorder="1" applyAlignment="1" applyProtection="1">
      <alignment vertical="center"/>
    </xf>
    <xf numFmtId="168" fontId="1" fillId="2" borderId="19" xfId="1" applyNumberFormat="1" applyFont="1" applyFill="1" applyBorder="1" applyAlignment="1">
      <alignment vertical="center"/>
    </xf>
    <xf numFmtId="9" fontId="1" fillId="2" borderId="0" xfId="0" applyNumberFormat="1" applyFont="1" applyFill="1" applyBorder="1" applyAlignment="1">
      <alignment horizontal="center" vertical="center"/>
    </xf>
    <xf numFmtId="168" fontId="5" fillId="2" borderId="0" xfId="1" applyNumberFormat="1" applyFont="1" applyFill="1" applyBorder="1" applyAlignment="1">
      <alignment horizontal="center" vertical="center"/>
    </xf>
    <xf numFmtId="168" fontId="14" fillId="9" borderId="19" xfId="1" applyNumberFormat="1" applyFont="1" applyFill="1" applyBorder="1" applyAlignment="1">
      <alignment vertical="center"/>
    </xf>
    <xf numFmtId="0" fontId="1" fillId="7" borderId="11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 vertical="center"/>
    </xf>
    <xf numFmtId="3" fontId="1" fillId="7" borderId="0" xfId="0" applyNumberFormat="1" applyFont="1" applyFill="1" applyBorder="1" applyAlignment="1">
      <alignment horizontal="left"/>
    </xf>
    <xf numFmtId="168" fontId="9" fillId="7" borderId="0" xfId="0" applyNumberFormat="1" applyFont="1" applyFill="1" applyBorder="1" applyAlignment="1">
      <alignment horizontal="right"/>
    </xf>
    <xf numFmtId="3" fontId="9" fillId="7" borderId="0" xfId="0" applyNumberFormat="1" applyFont="1" applyFill="1" applyBorder="1" applyAlignment="1">
      <alignment horizontal="left"/>
    </xf>
    <xf numFmtId="0" fontId="17" fillId="6" borderId="10" xfId="0" applyFont="1" applyFill="1" applyBorder="1" applyAlignment="1">
      <alignment horizontal="center" vertical="center"/>
    </xf>
    <xf numFmtId="49" fontId="18" fillId="0" borderId="13" xfId="0" applyNumberFormat="1" applyFont="1" applyFill="1" applyBorder="1" applyAlignment="1" applyProtection="1">
      <alignment horizontal="center" vertical="center"/>
    </xf>
    <xf numFmtId="168" fontId="0" fillId="0" borderId="18" xfId="0" applyNumberFormat="1" applyBorder="1"/>
    <xf numFmtId="49" fontId="18" fillId="0" borderId="20" xfId="0" applyNumberFormat="1" applyFont="1" applyFill="1" applyBorder="1" applyAlignment="1" applyProtection="1">
      <alignment horizontal="center" vertical="center"/>
    </xf>
    <xf numFmtId="168" fontId="5" fillId="2" borderId="11" xfId="1" applyNumberFormat="1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left" vertical="center"/>
    </xf>
    <xf numFmtId="0" fontId="17" fillId="6" borderId="0" xfId="0" applyFont="1" applyFill="1" applyBorder="1" applyAlignment="1">
      <alignment horizontal="center" vertical="center"/>
    </xf>
    <xf numFmtId="169" fontId="14" fillId="7" borderId="11" xfId="0" applyNumberFormat="1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0" fillId="0" borderId="1" xfId="0" applyBorder="1"/>
    <xf numFmtId="0" fontId="5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0" fillId="0" borderId="0" xfId="0" applyBorder="1"/>
    <xf numFmtId="0" fontId="5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center" vertical="center"/>
    </xf>
    <xf numFmtId="14" fontId="14" fillId="7" borderId="0" xfId="0" applyNumberFormat="1" applyFont="1" applyFill="1" applyBorder="1" applyAlignment="1">
      <alignment vertical="center"/>
    </xf>
    <xf numFmtId="1" fontId="5" fillId="0" borderId="1" xfId="0" applyNumberFormat="1" applyFont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49" fontId="18" fillId="0" borderId="19" xfId="0" applyNumberFormat="1" applyFont="1" applyFill="1" applyBorder="1" applyAlignment="1" applyProtection="1">
      <alignment horizontal="center" vertical="center"/>
    </xf>
    <xf numFmtId="167" fontId="14" fillId="9" borderId="19" xfId="0" applyNumberFormat="1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8" borderId="14" xfId="0" applyFont="1" applyFill="1" applyBorder="1" applyAlignment="1">
      <alignment horizontal="left" vertical="center"/>
    </xf>
    <xf numFmtId="0" fontId="7" fillId="8" borderId="2" xfId="0" applyFont="1" applyFill="1" applyBorder="1" applyAlignment="1">
      <alignment horizontal="left" vertical="center"/>
    </xf>
    <xf numFmtId="0" fontId="8" fillId="9" borderId="14" xfId="0" applyFont="1" applyFill="1" applyBorder="1" applyAlignment="1">
      <alignment horizontal="center" vertical="center"/>
    </xf>
    <xf numFmtId="0" fontId="8" fillId="9" borderId="2" xfId="0" applyFont="1" applyFill="1" applyBorder="1" applyAlignment="1">
      <alignment horizontal="center" vertical="center"/>
    </xf>
    <xf numFmtId="166" fontId="5" fillId="0" borderId="15" xfId="0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B3"/>
      <color rgb="FF007F00"/>
      <color rgb="FFFC6C00"/>
      <color rgb="FFFF6600"/>
      <color rgb="FFFE6500"/>
      <color rgb="FF757F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1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7200" y="22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1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72440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1"/>
  <sheetViews>
    <sheetView view="pageBreakPreview" topLeftCell="A7" zoomScaleNormal="100" zoomScaleSheetLayoutView="100" workbookViewId="0">
      <selection activeCell="C15" sqref="C15"/>
    </sheetView>
  </sheetViews>
  <sheetFormatPr defaultRowHeight="15"/>
  <cols>
    <col min="1" max="1" width="21.7109375" bestFit="1" customWidth="1"/>
    <col min="2" max="2" width="45" customWidth="1"/>
    <col min="3" max="4" width="17.7109375" customWidth="1"/>
  </cols>
  <sheetData>
    <row r="1" spans="1:4" ht="15.75">
      <c r="A1" s="95"/>
      <c r="B1" s="69"/>
      <c r="C1" s="70"/>
      <c r="D1" s="46"/>
    </row>
    <row r="2" spans="1:4" ht="31.5">
      <c r="A2" s="71" t="s">
        <v>29</v>
      </c>
      <c r="B2" s="104" t="str">
        <f>'TAKEOFF Breakdown'!C3</f>
        <v>Liquor Store City Office Community Center MN</v>
      </c>
      <c r="C2" s="57" t="s">
        <v>16</v>
      </c>
      <c r="D2" s="107">
        <f>'TAKEOFF Breakdown'!G6</f>
        <v>44043</v>
      </c>
    </row>
    <row r="3" spans="1:4" ht="15.75">
      <c r="A3" s="80" t="s">
        <v>30</v>
      </c>
      <c r="B3" s="81"/>
      <c r="C3" s="57"/>
      <c r="D3" s="82"/>
    </row>
    <row r="4" spans="1:4" ht="15.75">
      <c r="A4" s="71" t="s">
        <v>31</v>
      </c>
      <c r="B4" s="96">
        <f>SUM(B5:B5)</f>
        <v>9195</v>
      </c>
      <c r="C4" s="57" t="s">
        <v>67</v>
      </c>
      <c r="D4" s="94">
        <v>1</v>
      </c>
    </row>
    <row r="5" spans="1:4" ht="15.75">
      <c r="A5" s="71" t="s">
        <v>32</v>
      </c>
      <c r="B5" s="96">
        <v>9195</v>
      </c>
      <c r="C5" s="97"/>
      <c r="D5" s="83"/>
    </row>
    <row r="6" spans="1:4" ht="15.75">
      <c r="A6" s="71"/>
      <c r="B6" s="98"/>
      <c r="C6" s="97"/>
      <c r="D6" s="83"/>
    </row>
    <row r="7" spans="1:4">
      <c r="A7" s="99" t="s">
        <v>33</v>
      </c>
      <c r="B7" s="84" t="s">
        <v>2</v>
      </c>
      <c r="C7" s="84" t="s">
        <v>66</v>
      </c>
      <c r="D7" s="85" t="s">
        <v>69</v>
      </c>
    </row>
    <row r="8" spans="1:4">
      <c r="A8" s="100" t="s">
        <v>34</v>
      </c>
      <c r="B8" s="86" t="s">
        <v>53</v>
      </c>
      <c r="C8" s="87">
        <f>'TAKEOFF Breakdown'!H16</f>
        <v>0</v>
      </c>
      <c r="D8" s="101">
        <f>SUM(C8/$B$4)</f>
        <v>0</v>
      </c>
    </row>
    <row r="9" spans="1:4">
      <c r="A9" s="100" t="s">
        <v>35</v>
      </c>
      <c r="B9" s="86" t="s">
        <v>68</v>
      </c>
      <c r="C9" s="87">
        <v>0</v>
      </c>
      <c r="D9" s="101">
        <f t="shared" ref="D9:D25" si="0">SUM(C9/$B$4)</f>
        <v>0</v>
      </c>
    </row>
    <row r="10" spans="1:4">
      <c r="A10" s="100" t="s">
        <v>36</v>
      </c>
      <c r="B10" s="86" t="s">
        <v>54</v>
      </c>
      <c r="C10" s="87">
        <v>0</v>
      </c>
      <c r="D10" s="101">
        <f t="shared" si="0"/>
        <v>0</v>
      </c>
    </row>
    <row r="11" spans="1:4">
      <c r="A11" s="100" t="s">
        <v>37</v>
      </c>
      <c r="B11" s="86" t="s">
        <v>55</v>
      </c>
      <c r="C11" s="87">
        <v>0</v>
      </c>
      <c r="D11" s="101">
        <f t="shared" si="0"/>
        <v>0</v>
      </c>
    </row>
    <row r="12" spans="1:4">
      <c r="A12" s="100" t="s">
        <v>38</v>
      </c>
      <c r="B12" s="86" t="s">
        <v>56</v>
      </c>
      <c r="C12" s="87">
        <v>0</v>
      </c>
      <c r="D12" s="101">
        <f t="shared" si="0"/>
        <v>0</v>
      </c>
    </row>
    <row r="13" spans="1:4">
      <c r="A13" s="100" t="s">
        <v>39</v>
      </c>
      <c r="B13" s="86" t="s">
        <v>70</v>
      </c>
      <c r="C13" s="87">
        <v>0</v>
      </c>
      <c r="D13" s="101">
        <f t="shared" si="0"/>
        <v>0</v>
      </c>
    </row>
    <row r="14" spans="1:4">
      <c r="A14" s="100" t="s">
        <v>40</v>
      </c>
      <c r="B14" s="86" t="s">
        <v>71</v>
      </c>
      <c r="C14" s="87">
        <f>'TAKEOFF Breakdown'!H48</f>
        <v>0</v>
      </c>
      <c r="D14" s="101">
        <f t="shared" si="0"/>
        <v>0</v>
      </c>
    </row>
    <row r="15" spans="1:4">
      <c r="A15" s="100" t="s">
        <v>41</v>
      </c>
      <c r="B15" s="86" t="s">
        <v>57</v>
      </c>
      <c r="C15" s="87" t="e">
        <f>'TAKEOFF Breakdown'!#REF!</f>
        <v>#REF!</v>
      </c>
      <c r="D15" s="101" t="e">
        <f t="shared" si="0"/>
        <v>#REF!</v>
      </c>
    </row>
    <row r="16" spans="1:4">
      <c r="A16" s="100" t="s">
        <v>42</v>
      </c>
      <c r="B16" s="88" t="s">
        <v>58</v>
      </c>
      <c r="C16" s="87">
        <v>0</v>
      </c>
      <c r="D16" s="101">
        <f t="shared" si="0"/>
        <v>0</v>
      </c>
    </row>
    <row r="17" spans="1:4">
      <c r="A17" s="100" t="s">
        <v>43</v>
      </c>
      <c r="B17" s="88" t="s">
        <v>59</v>
      </c>
      <c r="C17" s="87">
        <v>0</v>
      </c>
      <c r="D17" s="101">
        <f t="shared" si="0"/>
        <v>0</v>
      </c>
    </row>
    <row r="18" spans="1:4">
      <c r="A18" s="100" t="s">
        <v>44</v>
      </c>
      <c r="B18" s="88" t="s">
        <v>60</v>
      </c>
      <c r="C18" s="87">
        <v>0</v>
      </c>
      <c r="D18" s="101">
        <f t="shared" si="0"/>
        <v>0</v>
      </c>
    </row>
    <row r="19" spans="1:4">
      <c r="A19" s="100" t="s">
        <v>45</v>
      </c>
      <c r="B19" s="88" t="s">
        <v>72</v>
      </c>
      <c r="C19" s="87">
        <v>0</v>
      </c>
      <c r="D19" s="101">
        <f t="shared" si="0"/>
        <v>0</v>
      </c>
    </row>
    <row r="20" spans="1:4">
      <c r="A20" s="100" t="s">
        <v>46</v>
      </c>
      <c r="B20" s="88" t="s">
        <v>61</v>
      </c>
      <c r="C20" s="87">
        <v>0</v>
      </c>
      <c r="D20" s="101">
        <f t="shared" si="0"/>
        <v>0</v>
      </c>
    </row>
    <row r="21" spans="1:4">
      <c r="A21" s="100" t="s">
        <v>47</v>
      </c>
      <c r="B21" s="88" t="s">
        <v>62</v>
      </c>
      <c r="C21" s="87">
        <v>0</v>
      </c>
      <c r="D21" s="101">
        <f t="shared" si="0"/>
        <v>0</v>
      </c>
    </row>
    <row r="22" spans="1:4">
      <c r="A22" s="100" t="s">
        <v>48</v>
      </c>
      <c r="B22" s="88" t="s">
        <v>63</v>
      </c>
      <c r="C22" s="87">
        <v>0</v>
      </c>
      <c r="D22" s="101">
        <f t="shared" si="0"/>
        <v>0</v>
      </c>
    </row>
    <row r="23" spans="1:4">
      <c r="A23" s="100" t="s">
        <v>49</v>
      </c>
      <c r="B23" s="86" t="s">
        <v>64</v>
      </c>
      <c r="C23" s="87">
        <v>0</v>
      </c>
      <c r="D23" s="101">
        <f t="shared" si="0"/>
        <v>0</v>
      </c>
    </row>
    <row r="24" spans="1:4">
      <c r="A24" s="100" t="s">
        <v>50</v>
      </c>
      <c r="B24" s="86" t="s">
        <v>73</v>
      </c>
      <c r="C24" s="87">
        <v>0</v>
      </c>
      <c r="D24" s="101">
        <f t="shared" si="0"/>
        <v>0</v>
      </c>
    </row>
    <row r="25" spans="1:4" ht="15.75" thickBot="1">
      <c r="A25" s="102" t="s">
        <v>51</v>
      </c>
      <c r="B25" s="89" t="s">
        <v>65</v>
      </c>
      <c r="C25" s="87">
        <v>0</v>
      </c>
      <c r="D25" s="101">
        <f t="shared" si="0"/>
        <v>0</v>
      </c>
    </row>
    <row r="26" spans="1:4" ht="16.5" thickBot="1">
      <c r="A26" s="124" t="s">
        <v>52</v>
      </c>
      <c r="B26" s="124"/>
      <c r="C26" s="90" t="e">
        <f>SUM(C8:C25)</f>
        <v>#REF!</v>
      </c>
      <c r="D26" s="90" t="e">
        <f>SUM(C26/$B$4)</f>
        <v>#REF!</v>
      </c>
    </row>
    <row r="27" spans="1:4" ht="15.75" thickBot="1">
      <c r="A27" s="125"/>
      <c r="B27" s="125"/>
      <c r="C27" s="125"/>
      <c r="D27" s="125"/>
    </row>
    <row r="28" spans="1:4" ht="15.75">
      <c r="A28" s="77" t="s">
        <v>76</v>
      </c>
      <c r="B28" s="91">
        <v>0.2</v>
      </c>
      <c r="C28" s="92" t="e">
        <f>C26*B28</f>
        <v>#REF!</v>
      </c>
      <c r="D28" s="103" t="e">
        <f>SUM(C28/$B$4)</f>
        <v>#REF!</v>
      </c>
    </row>
    <row r="29" spans="1:4" ht="15.75">
      <c r="A29" s="77" t="s">
        <v>10</v>
      </c>
      <c r="B29" s="91">
        <v>0.03</v>
      </c>
      <c r="C29" s="92" t="e">
        <f>C26*B29</f>
        <v>#REF!</v>
      </c>
      <c r="D29" s="103" t="e">
        <f t="shared" ref="D29:D30" si="1">SUM(C29/$B$4)</f>
        <v>#REF!</v>
      </c>
    </row>
    <row r="30" spans="1:4" ht="16.5" thickBot="1">
      <c r="A30" s="77" t="s">
        <v>12</v>
      </c>
      <c r="B30" s="91">
        <v>7.0000000000000007E-2</v>
      </c>
      <c r="C30" s="92" t="e">
        <f>C26*B30</f>
        <v>#REF!</v>
      </c>
      <c r="D30" s="103" t="e">
        <f t="shared" si="1"/>
        <v>#REF!</v>
      </c>
    </row>
    <row r="31" spans="1:4" ht="16.5" thickBot="1">
      <c r="A31" s="126" t="s">
        <v>52</v>
      </c>
      <c r="B31" s="126"/>
      <c r="C31" s="93" t="e">
        <f>SUM(C26:C30)</f>
        <v>#REF!</v>
      </c>
      <c r="D31" s="93" t="e">
        <f>SUM(C31/$B$4)</f>
        <v>#REF!</v>
      </c>
    </row>
  </sheetData>
  <mergeCells count="3">
    <mergeCell ref="A26:B26"/>
    <mergeCell ref="A27:D27"/>
    <mergeCell ref="A31:B31"/>
  </mergeCells>
  <pageMargins left="0.7" right="0.7" top="0.75" bottom="0.75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F00"/>
    <pageSetUpPr fitToPage="1"/>
  </sheetPr>
  <dimension ref="A1:H58"/>
  <sheetViews>
    <sheetView showGridLines="0" tabSelected="1" topLeftCell="A2" zoomScaleNormal="100" zoomScaleSheetLayoutView="100" workbookViewId="0">
      <selection activeCell="K10" sqref="K10"/>
    </sheetView>
  </sheetViews>
  <sheetFormatPr defaultRowHeight="15"/>
  <cols>
    <col min="1" max="1" width="7" style="1" customWidth="1"/>
    <col min="2" max="2" width="12.140625" style="42" customWidth="1"/>
    <col min="3" max="3" width="62.7109375" style="1" customWidth="1"/>
    <col min="4" max="4" width="11.7109375" style="8" customWidth="1"/>
    <col min="5" max="5" width="8.5703125" style="8" customWidth="1"/>
    <col min="6" max="7" width="15.7109375" style="1" customWidth="1"/>
    <col min="8" max="8" width="16.140625" style="1" customWidth="1"/>
    <col min="9" max="16384" width="9.140625" style="1"/>
  </cols>
  <sheetData>
    <row r="1" spans="1:8" ht="15" hidden="1" customHeight="1">
      <c r="A1" s="4"/>
      <c r="B1" s="40"/>
      <c r="C1" s="5"/>
      <c r="D1" s="5"/>
      <c r="E1" s="5"/>
      <c r="F1" s="5"/>
      <c r="G1" s="5"/>
      <c r="H1" s="6"/>
    </row>
    <row r="2" spans="1:8" ht="18" customHeight="1">
      <c r="A2" s="43"/>
      <c r="B2" s="44"/>
      <c r="C2" s="69"/>
      <c r="D2" s="45"/>
      <c r="E2" s="55"/>
      <c r="F2" s="70" t="s">
        <v>27</v>
      </c>
      <c r="G2" s="56"/>
      <c r="H2" s="46"/>
    </row>
    <row r="3" spans="1:8" ht="18" customHeight="1">
      <c r="A3" s="78" t="s">
        <v>29</v>
      </c>
      <c r="B3" s="79"/>
      <c r="C3" s="104" t="s">
        <v>100</v>
      </c>
      <c r="D3" s="50"/>
      <c r="E3" s="52"/>
      <c r="F3" s="57" t="s">
        <v>18</v>
      </c>
      <c r="G3" s="58"/>
      <c r="H3" s="51"/>
    </row>
    <row r="4" spans="1:8" ht="18" customHeight="1">
      <c r="A4" s="47"/>
      <c r="B4" s="48"/>
      <c r="C4" s="49"/>
      <c r="D4" s="50"/>
      <c r="E4" s="52"/>
      <c r="F4" s="57" t="s">
        <v>24</v>
      </c>
      <c r="G4" s="58"/>
      <c r="H4" s="51"/>
    </row>
    <row r="5" spans="1:8" ht="18" customHeight="1">
      <c r="A5" s="71" t="s">
        <v>28</v>
      </c>
      <c r="B5" s="57"/>
      <c r="C5" s="105" t="s">
        <v>79</v>
      </c>
      <c r="D5" s="50"/>
      <c r="E5" s="52"/>
      <c r="F5" s="57" t="s">
        <v>25</v>
      </c>
      <c r="G5" s="58"/>
      <c r="H5" s="51"/>
    </row>
    <row r="6" spans="1:8" ht="18" customHeight="1">
      <c r="A6" s="74"/>
      <c r="B6" s="75"/>
      <c r="C6" s="76"/>
      <c r="D6" s="53"/>
      <c r="E6" s="52"/>
      <c r="F6" s="57" t="s">
        <v>16</v>
      </c>
      <c r="G6" s="122">
        <v>44043</v>
      </c>
      <c r="H6" s="54"/>
    </row>
    <row r="7" spans="1:8" ht="29.25" customHeight="1">
      <c r="A7" s="99" t="s">
        <v>0</v>
      </c>
      <c r="B7" s="106" t="s">
        <v>1</v>
      </c>
      <c r="C7" s="106" t="s">
        <v>2</v>
      </c>
      <c r="D7" s="106" t="s">
        <v>3</v>
      </c>
      <c r="E7" s="106" t="s">
        <v>4</v>
      </c>
      <c r="F7" s="84" t="s">
        <v>74</v>
      </c>
      <c r="G7" s="84" t="s">
        <v>75</v>
      </c>
      <c r="H7" s="85" t="s">
        <v>17</v>
      </c>
    </row>
    <row r="8" spans="1:8" s="39" customFormat="1" ht="18" customHeight="1">
      <c r="A8" s="129"/>
      <c r="B8" s="127"/>
      <c r="C8" s="28" t="s">
        <v>5</v>
      </c>
      <c r="D8" s="127"/>
      <c r="E8" s="127"/>
      <c r="F8" s="127"/>
      <c r="G8" s="127"/>
      <c r="H8" s="128"/>
    </row>
    <row r="9" spans="1:8" s="31" customFormat="1" ht="18" customHeight="1">
      <c r="A9" s="33">
        <v>1</v>
      </c>
      <c r="B9" s="131"/>
      <c r="C9" s="2" t="s">
        <v>6</v>
      </c>
      <c r="D9" s="9">
        <v>1</v>
      </c>
      <c r="E9" s="9" t="s">
        <v>14</v>
      </c>
      <c r="F9" s="26">
        <f t="shared" ref="F9:F14" si="0">IF(D9=0,"",0)</f>
        <v>0</v>
      </c>
      <c r="G9" s="26">
        <f>IF(F9="","",D9*F9)</f>
        <v>0</v>
      </c>
      <c r="H9" s="137"/>
    </row>
    <row r="10" spans="1:8" s="31" customFormat="1" ht="18" customHeight="1">
      <c r="A10" s="68">
        <f>IF(D10=0,"",1+MAX(A$9:A9))</f>
        <v>2</v>
      </c>
      <c r="B10" s="131"/>
      <c r="C10" s="30" t="s">
        <v>13</v>
      </c>
      <c r="D10" s="115">
        <v>1</v>
      </c>
      <c r="E10" s="115" t="s">
        <v>14</v>
      </c>
      <c r="F10" s="29">
        <f t="shared" si="0"/>
        <v>0</v>
      </c>
      <c r="G10" s="29">
        <f t="shared" ref="G10:G14" si="1">IF(F10="","",D10*F10)</f>
        <v>0</v>
      </c>
      <c r="H10" s="137"/>
    </row>
    <row r="11" spans="1:8" s="31" customFormat="1" ht="18" customHeight="1">
      <c r="A11" s="68">
        <f>IF(D11=0,"",1+MAX(A$9:A10))</f>
        <v>3</v>
      </c>
      <c r="B11" s="131"/>
      <c r="C11" s="30" t="s">
        <v>23</v>
      </c>
      <c r="D11" s="115">
        <v>1</v>
      </c>
      <c r="E11" s="115" t="s">
        <v>14</v>
      </c>
      <c r="F11" s="29">
        <f t="shared" si="0"/>
        <v>0</v>
      </c>
      <c r="G11" s="29">
        <f t="shared" si="1"/>
        <v>0</v>
      </c>
      <c r="H11" s="137"/>
    </row>
    <row r="12" spans="1:8" s="31" customFormat="1" ht="18" customHeight="1">
      <c r="A12" s="68">
        <f>IF(D12=0,"",1+MAX(A$9:A11))</f>
        <v>4</v>
      </c>
      <c r="B12" s="131"/>
      <c r="C12" s="30" t="s">
        <v>7</v>
      </c>
      <c r="D12" s="115">
        <v>1</v>
      </c>
      <c r="E12" s="115" t="s">
        <v>14</v>
      </c>
      <c r="F12" s="29">
        <f t="shared" si="0"/>
        <v>0</v>
      </c>
      <c r="G12" s="29">
        <f t="shared" si="1"/>
        <v>0</v>
      </c>
      <c r="H12" s="137"/>
    </row>
    <row r="13" spans="1:8" s="31" customFormat="1" ht="18" customHeight="1">
      <c r="A13" s="68">
        <f>IF(D13=0,"",1+MAX(A$9:A12))</f>
        <v>5</v>
      </c>
      <c r="B13" s="131"/>
      <c r="C13" s="30" t="s">
        <v>8</v>
      </c>
      <c r="D13" s="115">
        <v>1</v>
      </c>
      <c r="E13" s="115" t="s">
        <v>14</v>
      </c>
      <c r="F13" s="29">
        <f t="shared" si="0"/>
        <v>0</v>
      </c>
      <c r="G13" s="29">
        <f t="shared" si="1"/>
        <v>0</v>
      </c>
      <c r="H13" s="137"/>
    </row>
    <row r="14" spans="1:8" s="31" customFormat="1" ht="18" customHeight="1">
      <c r="A14" s="68">
        <f>IF(D14=0,"",1+MAX(A$9:A13))</f>
        <v>6</v>
      </c>
      <c r="B14" s="131"/>
      <c r="C14" s="30" t="s">
        <v>9</v>
      </c>
      <c r="D14" s="115">
        <v>1</v>
      </c>
      <c r="E14" s="115" t="s">
        <v>14</v>
      </c>
      <c r="F14" s="29">
        <f t="shared" si="0"/>
        <v>0</v>
      </c>
      <c r="G14" s="29">
        <f t="shared" si="1"/>
        <v>0</v>
      </c>
      <c r="H14" s="137"/>
    </row>
    <row r="15" spans="1:8" s="31" customFormat="1" ht="18" customHeight="1">
      <c r="A15" s="68">
        <f>IF(D15=0,"",1+MAX(A$9:A14))</f>
        <v>7</v>
      </c>
      <c r="B15" s="131"/>
      <c r="C15" s="27" t="s">
        <v>26</v>
      </c>
      <c r="D15" s="115">
        <v>1</v>
      </c>
      <c r="E15" s="9" t="s">
        <v>14</v>
      </c>
      <c r="F15" s="29">
        <f t="shared" ref="F15" si="2">IF(D15=0,"",0)</f>
        <v>0</v>
      </c>
      <c r="G15" s="29">
        <f t="shared" ref="G15" si="3">IF(F15="","",D15*F15)</f>
        <v>0</v>
      </c>
      <c r="H15" s="137"/>
    </row>
    <row r="16" spans="1:8" s="31" customFormat="1" ht="18" customHeight="1">
      <c r="A16" s="68" t="str">
        <f>IF(D16=0,"",1+MAX(A6:A15))</f>
        <v/>
      </c>
      <c r="B16" s="72"/>
      <c r="C16" s="12" t="s">
        <v>19</v>
      </c>
      <c r="D16" s="11"/>
      <c r="E16" s="7"/>
      <c r="F16" s="3"/>
      <c r="G16" s="26"/>
      <c r="H16" s="73">
        <f>(SUM(G9:G16))</f>
        <v>0</v>
      </c>
    </row>
    <row r="17" spans="1:8" s="31" customFormat="1" ht="18" customHeight="1">
      <c r="A17" s="34"/>
      <c r="B17" s="41"/>
      <c r="C17" s="10"/>
      <c r="D17" s="24"/>
      <c r="E17" s="24"/>
      <c r="F17" s="25"/>
      <c r="G17" s="25"/>
      <c r="H17" s="35"/>
    </row>
    <row r="18" spans="1:8" s="32" customFormat="1" ht="18" customHeight="1">
      <c r="A18" s="129"/>
      <c r="B18" s="127"/>
      <c r="C18" s="28" t="s">
        <v>21</v>
      </c>
      <c r="D18" s="127"/>
      <c r="E18" s="127"/>
      <c r="F18" s="127"/>
      <c r="G18" s="127"/>
      <c r="H18" s="128"/>
    </row>
    <row r="19" spans="1:8" s="31" customFormat="1" ht="15.75">
      <c r="A19" s="68" t="str">
        <f>IF(D19=0,"",1+MAX(A$9:A18))</f>
        <v/>
      </c>
      <c r="B19" s="119"/>
      <c r="C19" s="116" t="s">
        <v>79</v>
      </c>
      <c r="D19" s="112"/>
      <c r="E19" s="112"/>
      <c r="F19" s="29" t="str">
        <f t="shared" ref="F19:F47" si="4">IF(D19=0,"",0)</f>
        <v/>
      </c>
      <c r="G19" s="29" t="str">
        <f t="shared" ref="G19:G47" si="5">IF(F19="","",D19*F19)</f>
        <v/>
      </c>
      <c r="H19" s="137"/>
    </row>
    <row r="20" spans="1:8" s="31" customFormat="1" ht="15.75">
      <c r="A20" s="68">
        <f>IF(D20=0,"",1+MAX(A$9:A19))</f>
        <v>8</v>
      </c>
      <c r="B20" s="130" t="s">
        <v>80</v>
      </c>
      <c r="C20" s="114" t="s">
        <v>105</v>
      </c>
      <c r="D20" s="115">
        <v>10277</v>
      </c>
      <c r="E20" s="115" t="s">
        <v>77</v>
      </c>
      <c r="F20" s="29">
        <f t="shared" si="4"/>
        <v>0</v>
      </c>
      <c r="G20" s="29">
        <f t="shared" si="5"/>
        <v>0</v>
      </c>
      <c r="H20" s="137"/>
    </row>
    <row r="21" spans="1:8" s="31" customFormat="1" ht="15.75">
      <c r="A21" s="68">
        <f>IF(D21=0,"",1+MAX(A$9:A20))</f>
        <v>9</v>
      </c>
      <c r="B21" s="131"/>
      <c r="C21" s="120" t="s">
        <v>104</v>
      </c>
      <c r="D21" s="121">
        <v>1360</v>
      </c>
      <c r="E21" s="121" t="s">
        <v>77</v>
      </c>
      <c r="F21" s="29">
        <f t="shared" si="4"/>
        <v>0</v>
      </c>
      <c r="G21" s="29">
        <f t="shared" si="5"/>
        <v>0</v>
      </c>
      <c r="H21" s="137"/>
    </row>
    <row r="22" spans="1:8" s="31" customFormat="1" ht="15.75">
      <c r="A22" s="68">
        <f>IF(D22=0,"",1+MAX(A$9:A21))</f>
        <v>10</v>
      </c>
      <c r="B22" s="131"/>
      <c r="C22" s="120" t="s">
        <v>107</v>
      </c>
      <c r="D22" s="121">
        <v>1525</v>
      </c>
      <c r="E22" s="121" t="s">
        <v>77</v>
      </c>
      <c r="F22" s="29">
        <f t="shared" si="4"/>
        <v>0</v>
      </c>
      <c r="G22" s="29">
        <f t="shared" si="5"/>
        <v>0</v>
      </c>
      <c r="H22" s="137"/>
    </row>
    <row r="23" spans="1:8" s="31" customFormat="1" ht="15.75">
      <c r="A23" s="68">
        <f>IF(D23=0,"",1+MAX(A$9:A22))</f>
        <v>11</v>
      </c>
      <c r="B23" s="131"/>
      <c r="C23" s="120" t="s">
        <v>106</v>
      </c>
      <c r="D23" s="121">
        <v>3710</v>
      </c>
      <c r="E23" s="121" t="s">
        <v>77</v>
      </c>
      <c r="F23" s="29">
        <f t="shared" si="4"/>
        <v>0</v>
      </c>
      <c r="G23" s="29">
        <f t="shared" si="5"/>
        <v>0</v>
      </c>
      <c r="H23" s="137"/>
    </row>
    <row r="24" spans="1:8" s="31" customFormat="1" ht="15.75">
      <c r="A24" s="68">
        <f>IF(D24=0,"",1+MAX(A$9:A23))</f>
        <v>12</v>
      </c>
      <c r="B24" s="131"/>
      <c r="C24" s="114" t="s">
        <v>101</v>
      </c>
      <c r="D24" s="115">
        <v>1435</v>
      </c>
      <c r="E24" s="115" t="s">
        <v>77</v>
      </c>
      <c r="F24" s="29">
        <f t="shared" si="4"/>
        <v>0</v>
      </c>
      <c r="G24" s="29">
        <f t="shared" si="5"/>
        <v>0</v>
      </c>
      <c r="H24" s="137"/>
    </row>
    <row r="25" spans="1:8" s="31" customFormat="1" ht="15.75">
      <c r="A25" s="68">
        <f>IF(D25=0,"",1+MAX(A$9:A24))</f>
        <v>13</v>
      </c>
      <c r="B25" s="131"/>
      <c r="C25" s="114" t="s">
        <v>81</v>
      </c>
      <c r="D25" s="115">
        <v>1435</v>
      </c>
      <c r="E25" s="115" t="s">
        <v>77</v>
      </c>
      <c r="F25" s="29">
        <f t="shared" si="4"/>
        <v>0</v>
      </c>
      <c r="G25" s="29">
        <f t="shared" si="5"/>
        <v>0</v>
      </c>
      <c r="H25" s="137"/>
    </row>
    <row r="26" spans="1:8" s="31" customFormat="1" ht="15.75">
      <c r="A26" s="68">
        <f>IF(D26=0,"",1+MAX(A$9:A25))</f>
        <v>14</v>
      </c>
      <c r="B26" s="131"/>
      <c r="C26" s="114" t="s">
        <v>82</v>
      </c>
      <c r="D26" s="115">
        <v>1435</v>
      </c>
      <c r="E26" s="115" t="s">
        <v>77</v>
      </c>
      <c r="F26" s="29">
        <f t="shared" si="4"/>
        <v>0</v>
      </c>
      <c r="G26" s="29">
        <f t="shared" si="5"/>
        <v>0</v>
      </c>
      <c r="H26" s="137"/>
    </row>
    <row r="27" spans="1:8" s="31" customFormat="1" ht="15.75">
      <c r="A27" s="68">
        <f>IF(D27=0,"",1+MAX(A$9:A26))</f>
        <v>15</v>
      </c>
      <c r="B27" s="131"/>
      <c r="C27" s="114" t="s">
        <v>83</v>
      </c>
      <c r="D27" s="115">
        <v>171</v>
      </c>
      <c r="E27" s="115" t="s">
        <v>78</v>
      </c>
      <c r="F27" s="29">
        <f t="shared" si="4"/>
        <v>0</v>
      </c>
      <c r="G27" s="29">
        <f t="shared" si="5"/>
        <v>0</v>
      </c>
      <c r="H27" s="137"/>
    </row>
    <row r="28" spans="1:8" s="31" customFormat="1" ht="15.75">
      <c r="A28" s="68">
        <f>IF(D28=0,"",1+MAX(A$9:A27))</f>
        <v>16</v>
      </c>
      <c r="B28" s="131"/>
      <c r="C28" s="114" t="s">
        <v>84</v>
      </c>
      <c r="D28" s="115">
        <v>431</v>
      </c>
      <c r="E28" s="115" t="s">
        <v>78</v>
      </c>
      <c r="F28" s="29">
        <f t="shared" si="4"/>
        <v>0</v>
      </c>
      <c r="G28" s="29">
        <f t="shared" si="5"/>
        <v>0</v>
      </c>
      <c r="H28" s="137"/>
    </row>
    <row r="29" spans="1:8" s="31" customFormat="1" ht="15.75">
      <c r="A29" s="68">
        <f>IF(D29=0,"",1+MAX(A$9:A28))</f>
        <v>17</v>
      </c>
      <c r="B29" s="131"/>
      <c r="C29" s="114" t="s">
        <v>85</v>
      </c>
      <c r="D29" s="115">
        <v>63</v>
      </c>
      <c r="E29" s="115" t="s">
        <v>78</v>
      </c>
      <c r="F29" s="29">
        <f t="shared" si="4"/>
        <v>0</v>
      </c>
      <c r="G29" s="29">
        <f t="shared" si="5"/>
        <v>0</v>
      </c>
      <c r="H29" s="137"/>
    </row>
    <row r="30" spans="1:8" s="31" customFormat="1" ht="15.75">
      <c r="A30" s="68">
        <f>IF(D30=0,"",1+MAX(A$9:A29))</f>
        <v>18</v>
      </c>
      <c r="B30" s="131"/>
      <c r="C30" s="120" t="s">
        <v>102</v>
      </c>
      <c r="D30" s="121">
        <v>431</v>
      </c>
      <c r="E30" s="121" t="s">
        <v>78</v>
      </c>
      <c r="F30" s="29">
        <f t="shared" ref="F30" si="6">IF(D30=0,"",0)</f>
        <v>0</v>
      </c>
      <c r="G30" s="29">
        <f t="shared" ref="G30" si="7">IF(F30="","",D30*F30)</f>
        <v>0</v>
      </c>
      <c r="H30" s="137"/>
    </row>
    <row r="31" spans="1:8" s="31" customFormat="1" ht="15.75">
      <c r="A31" s="68">
        <f>IF(D31=0,"",1+MAX(A$9:A30))</f>
        <v>19</v>
      </c>
      <c r="B31" s="131"/>
      <c r="C31" s="120" t="s">
        <v>103</v>
      </c>
      <c r="D31" s="121">
        <f>8*14.5+10.5*4</f>
        <v>158</v>
      </c>
      <c r="E31" s="121" t="s">
        <v>78</v>
      </c>
      <c r="F31" s="29">
        <f t="shared" ref="F31" si="8">IF(D31=0,"",0)</f>
        <v>0</v>
      </c>
      <c r="G31" s="29">
        <f t="shared" ref="G31" si="9">IF(F31="","",D31*F31)</f>
        <v>0</v>
      </c>
      <c r="H31" s="137"/>
    </row>
    <row r="32" spans="1:8" s="31" customFormat="1" ht="15.75">
      <c r="A32" s="68" t="str">
        <f>IF(D32=0,"",1+MAX(A$9:A29))</f>
        <v/>
      </c>
      <c r="B32" s="131"/>
      <c r="C32" s="117" t="s">
        <v>86</v>
      </c>
      <c r="D32" s="112"/>
      <c r="E32" s="112"/>
      <c r="F32" s="29" t="str">
        <f t="shared" si="4"/>
        <v/>
      </c>
      <c r="G32" s="29" t="str">
        <f t="shared" si="5"/>
        <v/>
      </c>
      <c r="H32" s="137"/>
    </row>
    <row r="33" spans="1:8" s="31" customFormat="1" ht="15.75">
      <c r="A33" s="68">
        <f>IF(D33=0,"",1+MAX(A$9:A32))</f>
        <v>20</v>
      </c>
      <c r="B33" s="131"/>
      <c r="C33" s="114" t="s">
        <v>87</v>
      </c>
      <c r="D33" s="115">
        <v>56</v>
      </c>
      <c r="E33" s="115" t="s">
        <v>78</v>
      </c>
      <c r="F33" s="29">
        <f t="shared" si="4"/>
        <v>0</v>
      </c>
      <c r="G33" s="29">
        <f t="shared" si="5"/>
        <v>0</v>
      </c>
      <c r="H33" s="137"/>
    </row>
    <row r="34" spans="1:8" s="31" customFormat="1" ht="31.5">
      <c r="A34" s="68">
        <f>IF(D34=0,"",1+MAX(A$9:A33))</f>
        <v>21</v>
      </c>
      <c r="B34" s="131"/>
      <c r="C34" s="118" t="s">
        <v>88</v>
      </c>
      <c r="D34" s="115">
        <v>56</v>
      </c>
      <c r="E34" s="115" t="s">
        <v>78</v>
      </c>
      <c r="F34" s="29">
        <f t="shared" si="4"/>
        <v>0</v>
      </c>
      <c r="G34" s="29">
        <f t="shared" si="5"/>
        <v>0</v>
      </c>
      <c r="H34" s="137"/>
    </row>
    <row r="35" spans="1:8" s="31" customFormat="1" ht="15.75">
      <c r="A35" s="68">
        <f>IF(D35=0,"",1+MAX(A$9:A34))</f>
        <v>22</v>
      </c>
      <c r="B35" s="131"/>
      <c r="C35" s="114" t="s">
        <v>89</v>
      </c>
      <c r="D35" s="115">
        <v>112</v>
      </c>
      <c r="E35" s="115" t="s">
        <v>77</v>
      </c>
      <c r="F35" s="29">
        <f t="shared" si="4"/>
        <v>0</v>
      </c>
      <c r="G35" s="29">
        <f t="shared" si="5"/>
        <v>0</v>
      </c>
      <c r="H35" s="137"/>
    </row>
    <row r="36" spans="1:8" s="31" customFormat="1" ht="15.75">
      <c r="A36" s="68" t="str">
        <f>IF(D36=0,"",1+MAX(A$9:A35))</f>
        <v/>
      </c>
      <c r="B36" s="131"/>
      <c r="C36" s="117" t="s">
        <v>90</v>
      </c>
      <c r="D36" s="112"/>
      <c r="E36" s="112"/>
      <c r="F36" s="29" t="str">
        <f t="shared" si="4"/>
        <v/>
      </c>
      <c r="G36" s="29" t="str">
        <f t="shared" si="5"/>
        <v/>
      </c>
      <c r="H36" s="137"/>
    </row>
    <row r="37" spans="1:8" s="31" customFormat="1" ht="15.75">
      <c r="A37" s="68">
        <f>IF(D37=0,"",1+MAX(A$9:A36))</f>
        <v>23</v>
      </c>
      <c r="B37" s="131"/>
      <c r="C37" s="114" t="s">
        <v>91</v>
      </c>
      <c r="D37" s="115">
        <v>106</v>
      </c>
      <c r="E37" s="115" t="s">
        <v>78</v>
      </c>
      <c r="F37" s="29">
        <f t="shared" si="4"/>
        <v>0</v>
      </c>
      <c r="G37" s="29">
        <f t="shared" si="5"/>
        <v>0</v>
      </c>
      <c r="H37" s="137"/>
    </row>
    <row r="38" spans="1:8" s="31" customFormat="1" ht="31.5">
      <c r="A38" s="68">
        <f>IF(D38=0,"",1+MAX(A$9:A37))</f>
        <v>24</v>
      </c>
      <c r="B38" s="131"/>
      <c r="C38" s="118" t="s">
        <v>88</v>
      </c>
      <c r="D38" s="115">
        <v>106</v>
      </c>
      <c r="E38" s="115" t="s">
        <v>78</v>
      </c>
      <c r="F38" s="29">
        <f t="shared" si="4"/>
        <v>0</v>
      </c>
      <c r="G38" s="29">
        <f t="shared" si="5"/>
        <v>0</v>
      </c>
      <c r="H38" s="137"/>
    </row>
    <row r="39" spans="1:8" s="31" customFormat="1" ht="15.75">
      <c r="A39" s="68">
        <f>IF(D39=0,"",1+MAX(A$9:A38))</f>
        <v>25</v>
      </c>
      <c r="B39" s="131"/>
      <c r="C39" s="114" t="s">
        <v>92</v>
      </c>
      <c r="D39" s="115">
        <v>106</v>
      </c>
      <c r="E39" s="115" t="s">
        <v>77</v>
      </c>
      <c r="F39" s="29">
        <f t="shared" si="4"/>
        <v>0</v>
      </c>
      <c r="G39" s="29">
        <f t="shared" si="5"/>
        <v>0</v>
      </c>
      <c r="H39" s="137"/>
    </row>
    <row r="40" spans="1:8" s="31" customFormat="1" ht="15.75">
      <c r="A40" s="68" t="str">
        <f>IF(D40=0,"",1+MAX(A$9:A39))</f>
        <v/>
      </c>
      <c r="B40" s="131"/>
      <c r="C40" s="117" t="s">
        <v>93</v>
      </c>
      <c r="D40" s="112"/>
      <c r="E40" s="112"/>
      <c r="F40" s="29" t="str">
        <f t="shared" si="4"/>
        <v/>
      </c>
      <c r="G40" s="29" t="str">
        <f t="shared" si="5"/>
        <v/>
      </c>
      <c r="H40" s="137"/>
    </row>
    <row r="41" spans="1:8" s="31" customFormat="1" ht="15.75">
      <c r="A41" s="68">
        <f>IF(D41=0,"",1+MAX(A$9:A40))</f>
        <v>26</v>
      </c>
      <c r="B41" s="131"/>
      <c r="C41" s="114" t="s">
        <v>94</v>
      </c>
      <c r="D41" s="115">
        <v>15</v>
      </c>
      <c r="E41" s="115" t="s">
        <v>78</v>
      </c>
      <c r="F41" s="29">
        <f t="shared" si="4"/>
        <v>0</v>
      </c>
      <c r="G41" s="29">
        <f t="shared" si="5"/>
        <v>0</v>
      </c>
      <c r="H41" s="137"/>
    </row>
    <row r="42" spans="1:8" s="31" customFormat="1" ht="15.75">
      <c r="A42" s="68">
        <f>IF(D42=0,"",1+MAX(A$9:A41))</f>
        <v>27</v>
      </c>
      <c r="B42" s="131"/>
      <c r="C42" s="114" t="s">
        <v>95</v>
      </c>
      <c r="D42" s="115">
        <v>15</v>
      </c>
      <c r="E42" s="115" t="s">
        <v>78</v>
      </c>
      <c r="F42" s="29">
        <f t="shared" si="4"/>
        <v>0</v>
      </c>
      <c r="G42" s="29">
        <f t="shared" si="5"/>
        <v>0</v>
      </c>
      <c r="H42" s="137"/>
    </row>
    <row r="43" spans="1:8" s="31" customFormat="1" ht="15.75">
      <c r="A43" s="68">
        <f>IF(D43=0,"",1+MAX(A$9:A42))</f>
        <v>28</v>
      </c>
      <c r="B43" s="131"/>
      <c r="C43" s="114" t="s">
        <v>96</v>
      </c>
      <c r="D43" s="115">
        <v>15</v>
      </c>
      <c r="E43" s="115" t="s">
        <v>78</v>
      </c>
      <c r="F43" s="29">
        <f t="shared" si="4"/>
        <v>0</v>
      </c>
      <c r="G43" s="29">
        <f t="shared" si="5"/>
        <v>0</v>
      </c>
      <c r="H43" s="137"/>
    </row>
    <row r="44" spans="1:8" s="31" customFormat="1" ht="15.75">
      <c r="A44" s="68" t="str">
        <f>IF(D44=0,"",1+MAX(A$9:A43))</f>
        <v/>
      </c>
      <c r="B44" s="131"/>
      <c r="C44" s="117" t="s">
        <v>97</v>
      </c>
      <c r="D44" s="112"/>
      <c r="E44" s="112"/>
      <c r="F44" s="29" t="str">
        <f t="shared" si="4"/>
        <v/>
      </c>
      <c r="G44" s="29" t="str">
        <f t="shared" si="5"/>
        <v/>
      </c>
      <c r="H44" s="137"/>
    </row>
    <row r="45" spans="1:8" s="31" customFormat="1" ht="15.75">
      <c r="A45" s="68">
        <f>IF(D45=0,"",1+MAX(A$9:A44))</f>
        <v>29</v>
      </c>
      <c r="B45" s="131"/>
      <c r="C45" s="114" t="s">
        <v>98</v>
      </c>
      <c r="D45" s="115">
        <v>133</v>
      </c>
      <c r="E45" s="115" t="s">
        <v>78</v>
      </c>
      <c r="F45" s="29">
        <f t="shared" si="4"/>
        <v>0</v>
      </c>
      <c r="G45" s="29">
        <f t="shared" si="5"/>
        <v>0</v>
      </c>
      <c r="H45" s="137"/>
    </row>
    <row r="46" spans="1:8" s="31" customFormat="1" ht="31.5">
      <c r="A46" s="68">
        <f>IF(D46=0,"",1+MAX(A$9:A45))</f>
        <v>30</v>
      </c>
      <c r="B46" s="131"/>
      <c r="C46" s="118" t="s">
        <v>88</v>
      </c>
      <c r="D46" s="115">
        <v>133</v>
      </c>
      <c r="E46" s="115" t="s">
        <v>78</v>
      </c>
      <c r="F46" s="29">
        <f t="shared" si="4"/>
        <v>0</v>
      </c>
      <c r="G46" s="29">
        <f t="shared" si="5"/>
        <v>0</v>
      </c>
      <c r="H46" s="137"/>
    </row>
    <row r="47" spans="1:8" s="31" customFormat="1" ht="15.75">
      <c r="A47" s="68">
        <f>IF(D47=0,"",1+MAX(A$9:A46))</f>
        <v>31</v>
      </c>
      <c r="B47" s="132"/>
      <c r="C47" s="113" t="s">
        <v>99</v>
      </c>
      <c r="D47" s="123">
        <v>89.11</v>
      </c>
      <c r="E47" s="115" t="s">
        <v>77</v>
      </c>
      <c r="F47" s="29">
        <f t="shared" si="4"/>
        <v>0</v>
      </c>
      <c r="G47" s="29">
        <f t="shared" si="5"/>
        <v>0</v>
      </c>
      <c r="H47" s="137"/>
    </row>
    <row r="48" spans="1:8" s="31" customFormat="1" ht="18" customHeight="1">
      <c r="A48" s="68" t="str">
        <f>IF(D48=0,"",1+MAX(A$9:A47))</f>
        <v/>
      </c>
      <c r="B48" s="72"/>
      <c r="C48" s="12" t="s">
        <v>22</v>
      </c>
      <c r="D48" s="11"/>
      <c r="E48" s="7"/>
      <c r="F48" s="26" t="str">
        <f t="shared" ref="F48" si="10">IF(D48=0,"",0)</f>
        <v/>
      </c>
      <c r="G48" s="26" t="str">
        <f t="shared" ref="G48" si="11">IF(F48="","",D48*F48)</f>
        <v/>
      </c>
      <c r="H48" s="73">
        <f>(SUM(G19:G48))</f>
        <v>0</v>
      </c>
    </row>
    <row r="49" spans="1:8" s="31" customFormat="1" ht="18" customHeight="1">
      <c r="A49" s="34"/>
      <c r="B49" s="41"/>
      <c r="C49" s="10"/>
      <c r="D49" s="24"/>
      <c r="E49" s="24"/>
      <c r="F49" s="25"/>
      <c r="G49" s="25"/>
      <c r="H49" s="35"/>
    </row>
    <row r="50" spans="1:8" s="31" customFormat="1" ht="18" customHeight="1" thickBot="1">
      <c r="A50" s="34"/>
      <c r="B50" s="41"/>
      <c r="C50" s="10"/>
      <c r="D50" s="24"/>
      <c r="E50" s="24"/>
      <c r="F50" s="25"/>
      <c r="G50" s="25"/>
      <c r="H50" s="35"/>
    </row>
    <row r="51" spans="1:8" s="31" customFormat="1" ht="18" customHeight="1">
      <c r="A51" s="110"/>
      <c r="B51" s="111" t="s">
        <v>20</v>
      </c>
      <c r="C51" s="20"/>
      <c r="D51" s="21"/>
      <c r="E51" s="21"/>
      <c r="F51" s="20"/>
      <c r="G51" s="20"/>
      <c r="H51" s="36">
        <f>SUM(H9:H50)</f>
        <v>0</v>
      </c>
    </row>
    <row r="52" spans="1:8" s="31" customFormat="1" ht="18" customHeight="1">
      <c r="A52" s="108"/>
      <c r="B52" s="109" t="s">
        <v>76</v>
      </c>
      <c r="C52" s="14"/>
      <c r="D52" s="91">
        <v>0.2</v>
      </c>
      <c r="E52" s="17"/>
      <c r="F52" s="13"/>
      <c r="G52" s="13"/>
      <c r="H52" s="37">
        <f>(H51*D52)</f>
        <v>0</v>
      </c>
    </row>
    <row r="53" spans="1:8" s="31" customFormat="1" ht="18" customHeight="1">
      <c r="A53" s="108"/>
      <c r="B53" s="109" t="s">
        <v>10</v>
      </c>
      <c r="C53" s="14"/>
      <c r="D53" s="91">
        <v>0.03</v>
      </c>
      <c r="E53" s="18"/>
      <c r="F53" s="15"/>
      <c r="G53" s="15"/>
      <c r="H53" s="37">
        <f>(H51*D53)</f>
        <v>0</v>
      </c>
    </row>
    <row r="54" spans="1:8" s="31" customFormat="1" ht="18" customHeight="1">
      <c r="A54" s="108"/>
      <c r="B54" s="109" t="s">
        <v>12</v>
      </c>
      <c r="C54" s="14"/>
      <c r="D54" s="91">
        <v>7.0000000000000007E-2</v>
      </c>
      <c r="E54" s="19"/>
      <c r="F54" s="16"/>
      <c r="G54" s="16"/>
      <c r="H54" s="37">
        <f>(H51*D54)</f>
        <v>0</v>
      </c>
    </row>
    <row r="55" spans="1:8" ht="24" customHeight="1" thickBot="1">
      <c r="A55" s="135" t="s">
        <v>11</v>
      </c>
      <c r="B55" s="136"/>
      <c r="C55" s="22"/>
      <c r="D55" s="23"/>
      <c r="E55" s="23"/>
      <c r="F55" s="22"/>
      <c r="G55" s="22"/>
      <c r="H55" s="38">
        <f>SUM(H51:H54)</f>
        <v>0</v>
      </c>
    </row>
    <row r="56" spans="1:8" s="31" customFormat="1" ht="18" customHeight="1" thickBot="1">
      <c r="A56" s="133" t="s">
        <v>15</v>
      </c>
      <c r="B56" s="134"/>
      <c r="C56" s="59"/>
      <c r="D56" s="60"/>
      <c r="E56" s="60"/>
      <c r="F56" s="59"/>
      <c r="G56" s="59"/>
      <c r="H56" s="61"/>
    </row>
    <row r="57" spans="1:8" s="31" customFormat="1" ht="18" customHeight="1">
      <c r="A57" s="62"/>
      <c r="B57" s="41"/>
      <c r="C57" s="59"/>
      <c r="D57" s="60"/>
      <c r="E57" s="60"/>
      <c r="F57" s="59"/>
      <c r="G57" s="59"/>
      <c r="H57" s="61"/>
    </row>
    <row r="58" spans="1:8" s="31" customFormat="1" ht="18" customHeight="1" thickBot="1">
      <c r="A58" s="63"/>
      <c r="B58" s="64"/>
      <c r="C58" s="65"/>
      <c r="D58" s="66"/>
      <c r="E58" s="66"/>
      <c r="F58" s="65"/>
      <c r="G58" s="65"/>
      <c r="H58" s="67"/>
    </row>
  </sheetData>
  <sortState ref="C35:E45">
    <sortCondition ref="C35"/>
  </sortState>
  <mergeCells count="10">
    <mergeCell ref="D8:H8"/>
    <mergeCell ref="A8:B8"/>
    <mergeCell ref="A56:B56"/>
    <mergeCell ref="A55:B55"/>
    <mergeCell ref="B9:B15"/>
    <mergeCell ref="A18:B18"/>
    <mergeCell ref="D18:H18"/>
    <mergeCell ref="B20:B47"/>
    <mergeCell ref="H9:H15"/>
    <mergeCell ref="H19:H47"/>
  </mergeCells>
  <printOptions horizontalCentered="1"/>
  <pageMargins left="0" right="0" top="0" bottom="0.17" header="0" footer="0"/>
  <pageSetup paperSize="9" scale="70" fitToHeight="0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Details</vt:lpstr>
      <vt:lpstr>TAKEOFF Breakdown</vt:lpstr>
      <vt:lpstr>'TAKEOFF Breakdown'!Print_Area</vt:lpstr>
      <vt:lpstr>'TAKEOFF Breakdown'!Print_Titles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Mfbzone</dc:creator>
  <cp:lastModifiedBy>Windows User</cp:lastModifiedBy>
  <cp:lastPrinted>2018-02-13T09:57:28Z</cp:lastPrinted>
  <dcterms:created xsi:type="dcterms:W3CDTF">2016-03-30T11:57:46Z</dcterms:created>
  <dcterms:modified xsi:type="dcterms:W3CDTF">2020-08-12T13:35:16Z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</Properties>
</file>